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21195" windowHeight="11760"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<sst xmlns="http://schemas.openxmlformats.org/spreadsheetml/2006/main" count="33" uniqueCount="24">
  <si>
    <t>achat</t>
  </si>
  <si>
    <t>travail</t>
  </si>
  <si>
    <t>tva</t>
  </si>
  <si>
    <t>Charges</t>
  </si>
  <si>
    <t>%</t>
  </si>
  <si>
    <t>TAC</t>
  </si>
  <si>
    <t>Prix revient</t>
  </si>
  <si>
    <t>marge</t>
  </si>
  <si>
    <t>PVnt HT</t>
  </si>
  <si>
    <t>TTC actuel</t>
  </si>
  <si>
    <t>TTC TAC</t>
  </si>
  <si>
    <t>Ttl TVA</t>
  </si>
  <si>
    <t>Social</t>
  </si>
  <si>
    <t>Tac</t>
  </si>
  <si>
    <t>Tva TAC</t>
  </si>
  <si>
    <t>Pv Ht Tac</t>
  </si>
  <si>
    <t>marge Tac</t>
  </si>
  <si>
    <t>TtlTva Tac</t>
  </si>
  <si>
    <t>Px rev tac</t>
  </si>
  <si>
    <t>Actuel</t>
  </si>
  <si>
    <t>Avec TAC</t>
  </si>
  <si>
    <t>tva récupérée</t>
  </si>
  <si>
    <t>Totaux</t>
  </si>
  <si>
    <t>Regardez ce tableau Excel tout simple, il calcule les résultats pour une configuration de 11 entreprises variant de 100% d’achat (commercial pur) à 100% de travail (Service seulement) avec un taux de TAC, une variation de marge des entreprises, et un taux de TAC sont évalués afin que le résultat global reste quasiment inchangé tant pour l’état recette de TVA, que pour les rentrées sociales, que pour les prix de ventes TTC. (Cet exemple applique même une tva sur la TAC afin de compenser la perte de TVA sur les charges sociales). La comparaison des résultats démontre l’effet spectaculaire sur les prix : Plus le travail humain est en jeu, plus le prix baisse d’un système à l’autre, plus l’état gagne en TVA. En conséquence, l’évolution ira très vite vers le travail humain plus profitable pour tous, et de cette évolution avec le retour au plein emploi ce taux de TAC devrait diminuer de façon très spectaculaire car le coût social de l’inactivité diminue d’autant. En plus le travail au noir n’ayant plus de raison d’être, cela augmente encore l’apport social. Mes estimations ramènent à terme ce taux de TAC vers 10 à 15% seulement.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</si>
</sst>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
    <font>
      <sz val="10"/>
      <name val="Arial"/>
      <family val="0"/>
    </font>
    <font>
      <sz val="8"/>
      <name val="Arial"/>
      <family val="0"/>
    </font>
    <font>
      <b/>
      <sz val="10"/>
      <name val="Arial"/>
      <family val="2"/>
    </font>
  </fonts>
  <fills count="2">
    <fill>
      <patternFill/>
    </fill>
    <fill>
      <patternFill patternType="gray125"/>
    </fill>
  </fills>
  <borders count="12">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0" xfId="0" applyFill="1" applyAlignment="1">
      <alignment/>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1" xfId="0" applyFill="1"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5" xfId="0" applyBorder="1" applyAlignment="1">
      <alignment vertical="center"/>
    </xf>
    <xf numFmtId="2" fontId="0" fillId="0" borderId="4" xfId="0" applyNumberFormat="1" applyFont="1" applyBorder="1" applyAlignment="1">
      <alignment vertical="center"/>
    </xf>
    <xf numFmtId="2" fontId="0" fillId="0" borderId="0" xfId="0" applyNumberFormat="1" applyFont="1" applyBorder="1" applyAlignment="1">
      <alignment vertical="center"/>
    </xf>
    <xf numFmtId="2" fontId="0" fillId="0" borderId="5" xfId="0" applyNumberFormat="1" applyFont="1" applyBorder="1" applyAlignment="1">
      <alignment vertical="center"/>
    </xf>
    <xf numFmtId="2" fontId="0" fillId="0" borderId="0" xfId="0" applyNumberFormat="1" applyBorder="1" applyAlignment="1">
      <alignment vertical="center"/>
    </xf>
    <xf numFmtId="2" fontId="0" fillId="0" borderId="0" xfId="0" applyNumberFormat="1" applyFill="1" applyBorder="1" applyAlignment="1">
      <alignment vertical="center"/>
    </xf>
    <xf numFmtId="2" fontId="0" fillId="0" borderId="5" xfId="0" applyNumberFormat="1" applyFill="1" applyBorder="1" applyAlignment="1">
      <alignment vertical="center"/>
    </xf>
    <xf numFmtId="0" fontId="0" fillId="0" borderId="5" xfId="0" applyFill="1" applyBorder="1" applyAlignment="1">
      <alignment vertical="center"/>
    </xf>
    <xf numFmtId="2" fontId="0" fillId="0" borderId="4" xfId="0" applyNumberFormat="1" applyFont="1" applyFill="1" applyBorder="1" applyAlignment="1">
      <alignment vertical="center"/>
    </xf>
    <xf numFmtId="2" fontId="0" fillId="0" borderId="0" xfId="0" applyNumberFormat="1" applyFont="1" applyFill="1" applyBorder="1" applyAlignment="1">
      <alignment vertical="center"/>
    </xf>
    <xf numFmtId="2" fontId="0" fillId="0" borderId="5" xfId="0" applyNumberFormat="1" applyFont="1" applyFill="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2" fontId="2" fillId="0" borderId="9" xfId="0" applyNumberFormat="1" applyFont="1" applyFill="1" applyBorder="1" applyAlignment="1">
      <alignment vertical="center"/>
    </xf>
    <xf numFmtId="2" fontId="2" fillId="0" borderId="10" xfId="0" applyNumberFormat="1" applyFont="1" applyFill="1" applyBorder="1" applyAlignment="1">
      <alignment vertical="center"/>
    </xf>
    <xf numFmtId="2" fontId="2" fillId="0" borderId="11" xfId="0" applyNumberFormat="1" applyFont="1" applyFill="1" applyBorder="1" applyAlignment="1">
      <alignment vertical="center"/>
    </xf>
    <xf numFmtId="0" fontId="0" fillId="0" borderId="2" xfId="0" applyBorder="1" applyAlignment="1">
      <alignment horizontal="right"/>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R22"/>
  <sheetViews>
    <sheetView tabSelected="1" workbookViewId="0" topLeftCell="A1">
      <selection activeCell="E30" sqref="E30"/>
    </sheetView>
  </sheetViews>
  <sheetFormatPr defaultColWidth="11.421875" defaultRowHeight="12.75"/>
  <cols>
    <col min="1" max="1" width="3.00390625" style="0" customWidth="1"/>
    <col min="2" max="2" width="12.00390625" style="0" customWidth="1"/>
  </cols>
  <sheetData>
    <row r="1" ht="11.25" customHeight="1" thickBot="1"/>
    <row r="2" spans="2:18" ht="12.75">
      <c r="B2" s="1"/>
      <c r="C2" s="37" t="s">
        <v>19</v>
      </c>
      <c r="D2" s="2"/>
      <c r="E2" s="37" t="s">
        <v>20</v>
      </c>
      <c r="F2" s="3"/>
      <c r="G2" s="38" t="s">
        <v>23</v>
      </c>
      <c r="H2" s="39"/>
      <c r="I2" s="39"/>
      <c r="J2" s="39"/>
      <c r="K2" s="39"/>
      <c r="L2" s="39"/>
      <c r="M2" s="39"/>
      <c r="N2" s="39"/>
      <c r="O2" s="39"/>
      <c r="P2" s="39"/>
      <c r="Q2" s="39"/>
      <c r="R2" s="40"/>
    </row>
    <row r="3" spans="2:18" ht="12.75">
      <c r="B3" s="4"/>
      <c r="C3" s="5"/>
      <c r="D3" s="5"/>
      <c r="E3" s="5"/>
      <c r="F3" s="6"/>
      <c r="G3" s="41"/>
      <c r="H3" s="42"/>
      <c r="I3" s="42"/>
      <c r="J3" s="42"/>
      <c r="K3" s="42"/>
      <c r="L3" s="42"/>
      <c r="M3" s="42"/>
      <c r="N3" s="42"/>
      <c r="O3" s="42"/>
      <c r="P3" s="42"/>
      <c r="Q3" s="42"/>
      <c r="R3" s="43"/>
    </row>
    <row r="4" spans="2:18" ht="19.5" customHeight="1">
      <c r="B4" s="4" t="s">
        <v>3</v>
      </c>
      <c r="C4" s="5">
        <v>75</v>
      </c>
      <c r="D4" s="5" t="s">
        <v>4</v>
      </c>
      <c r="E4" s="5">
        <v>0</v>
      </c>
      <c r="F4" s="6" t="s">
        <v>4</v>
      </c>
      <c r="G4" s="41"/>
      <c r="H4" s="42"/>
      <c r="I4" s="42"/>
      <c r="J4" s="42"/>
      <c r="K4" s="42"/>
      <c r="L4" s="42"/>
      <c r="M4" s="42"/>
      <c r="N4" s="42"/>
      <c r="O4" s="42"/>
      <c r="P4" s="42"/>
      <c r="Q4" s="42"/>
      <c r="R4" s="43"/>
    </row>
    <row r="5" spans="2:18" ht="19.5" customHeight="1">
      <c r="B5" s="4" t="s">
        <v>2</v>
      </c>
      <c r="C5" s="5">
        <v>19.6</v>
      </c>
      <c r="D5" s="5" t="s">
        <v>4</v>
      </c>
      <c r="E5" s="5">
        <v>19.6</v>
      </c>
      <c r="F5" s="6" t="s">
        <v>4</v>
      </c>
      <c r="G5" s="41"/>
      <c r="H5" s="42"/>
      <c r="I5" s="42"/>
      <c r="J5" s="42"/>
      <c r="K5" s="42"/>
      <c r="L5" s="42"/>
      <c r="M5" s="42"/>
      <c r="N5" s="42"/>
      <c r="O5" s="42"/>
      <c r="P5" s="42"/>
      <c r="Q5" s="42"/>
      <c r="R5" s="43"/>
    </row>
    <row r="6" spans="2:18" ht="19.5" customHeight="1">
      <c r="B6" s="4" t="s">
        <v>5</v>
      </c>
      <c r="C6" s="5">
        <v>0</v>
      </c>
      <c r="D6" s="5" t="s">
        <v>4</v>
      </c>
      <c r="E6" s="5">
        <v>33</v>
      </c>
      <c r="F6" s="6" t="s">
        <v>4</v>
      </c>
      <c r="G6" s="41"/>
      <c r="H6" s="42"/>
      <c r="I6" s="42"/>
      <c r="J6" s="42"/>
      <c r="K6" s="42"/>
      <c r="L6" s="42"/>
      <c r="M6" s="42"/>
      <c r="N6" s="42"/>
      <c r="O6" s="42"/>
      <c r="P6" s="42"/>
      <c r="Q6" s="42"/>
      <c r="R6" s="43"/>
    </row>
    <row r="7" spans="2:18" ht="19.5" customHeight="1">
      <c r="B7" s="4" t="s">
        <v>7</v>
      </c>
      <c r="C7" s="5">
        <v>10</v>
      </c>
      <c r="D7" s="5" t="s">
        <v>4</v>
      </c>
      <c r="E7" s="5">
        <v>13</v>
      </c>
      <c r="F7" s="6" t="s">
        <v>4</v>
      </c>
      <c r="G7" s="41"/>
      <c r="H7" s="42"/>
      <c r="I7" s="42"/>
      <c r="J7" s="42"/>
      <c r="K7" s="42"/>
      <c r="L7" s="42"/>
      <c r="M7" s="42"/>
      <c r="N7" s="42"/>
      <c r="O7" s="42"/>
      <c r="P7" s="42"/>
      <c r="Q7" s="42"/>
      <c r="R7" s="43"/>
    </row>
    <row r="8" spans="2:18" ht="22.5" customHeight="1" thickBot="1">
      <c r="B8" s="7"/>
      <c r="C8" s="8"/>
      <c r="D8" s="8"/>
      <c r="E8" s="8"/>
      <c r="F8" s="9"/>
      <c r="G8" s="44"/>
      <c r="H8" s="45"/>
      <c r="I8" s="45"/>
      <c r="J8" s="45"/>
      <c r="K8" s="45"/>
      <c r="L8" s="45"/>
      <c r="M8" s="45"/>
      <c r="N8" s="45"/>
      <c r="O8" s="45"/>
      <c r="P8" s="45"/>
      <c r="Q8" s="45"/>
      <c r="R8" s="46"/>
    </row>
    <row r="9" ht="13.5" thickBot="1"/>
    <row r="10" spans="2:18" ht="20.25" customHeight="1" thickBot="1">
      <c r="B10" s="11" t="s">
        <v>1</v>
      </c>
      <c r="C10" s="12" t="s">
        <v>0</v>
      </c>
      <c r="D10" s="13" t="s">
        <v>21</v>
      </c>
      <c r="E10" s="11" t="s">
        <v>12</v>
      </c>
      <c r="F10" s="12" t="s">
        <v>6</v>
      </c>
      <c r="G10" s="12" t="s">
        <v>7</v>
      </c>
      <c r="H10" s="12" t="s">
        <v>8</v>
      </c>
      <c r="I10" s="12" t="s">
        <v>2</v>
      </c>
      <c r="J10" s="12" t="s">
        <v>9</v>
      </c>
      <c r="K10" s="13" t="s">
        <v>11</v>
      </c>
      <c r="L10" s="12" t="s">
        <v>18</v>
      </c>
      <c r="M10" s="12" t="s">
        <v>16</v>
      </c>
      <c r="N10" s="12" t="s">
        <v>15</v>
      </c>
      <c r="O10" s="12" t="s">
        <v>13</v>
      </c>
      <c r="P10" s="12" t="s">
        <v>14</v>
      </c>
      <c r="Q10" s="12" t="s">
        <v>10</v>
      </c>
      <c r="R10" s="14" t="s">
        <v>17</v>
      </c>
    </row>
    <row r="11" spans="2:18" ht="20.25" customHeight="1">
      <c r="B11" s="15">
        <v>0</v>
      </c>
      <c r="C11" s="16">
        <f>100-B11</f>
        <v>100</v>
      </c>
      <c r="D11" s="17">
        <f>C11*C$5/100</f>
        <v>19.6</v>
      </c>
      <c r="E11" s="18">
        <f>B11*C$4/100</f>
        <v>0</v>
      </c>
      <c r="F11" s="19">
        <f>B11+C11+E11</f>
        <v>100</v>
      </c>
      <c r="G11" s="19">
        <f>F11*C$7/100</f>
        <v>10</v>
      </c>
      <c r="H11" s="19">
        <f>F11+G11</f>
        <v>110</v>
      </c>
      <c r="I11" s="19">
        <f>H11*C$5/100</f>
        <v>21.56</v>
      </c>
      <c r="J11" s="19">
        <f>H11+I11</f>
        <v>131.56</v>
      </c>
      <c r="K11" s="20">
        <f>I11-D11</f>
        <v>1.9599999999999973</v>
      </c>
      <c r="L11" s="21">
        <f aca="true" t="shared" si="0" ref="L11:L19">B11+C11</f>
        <v>100</v>
      </c>
      <c r="M11" s="21">
        <f>L11*E$7/100</f>
        <v>13</v>
      </c>
      <c r="N11" s="21">
        <f>M11+L11</f>
        <v>113</v>
      </c>
      <c r="O11" s="22">
        <f>N11*E$6/100</f>
        <v>37.29</v>
      </c>
      <c r="P11" s="22">
        <f>(O11+N11)*E$5/100</f>
        <v>29.456840000000003</v>
      </c>
      <c r="Q11" s="22">
        <f>P11+O11+N11</f>
        <v>179.74684000000002</v>
      </c>
      <c r="R11" s="23">
        <f>P11-D11</f>
        <v>9.856840000000002</v>
      </c>
    </row>
    <row r="12" spans="2:18" ht="20.25" customHeight="1">
      <c r="B12" s="15">
        <v>10</v>
      </c>
      <c r="C12" s="16">
        <f aca="true" t="shared" si="1" ref="C12:C21">100-B12</f>
        <v>90</v>
      </c>
      <c r="D12" s="17">
        <f>C12*C$5/100</f>
        <v>17.64</v>
      </c>
      <c r="E12" s="18">
        <f>B12*C$4/100</f>
        <v>7.5</v>
      </c>
      <c r="F12" s="19">
        <f aca="true" t="shared" si="2" ref="F12:F21">B12+C12+E12</f>
        <v>107.5</v>
      </c>
      <c r="G12" s="19">
        <f>F12*C$7/100</f>
        <v>10.75</v>
      </c>
      <c r="H12" s="19">
        <f aca="true" t="shared" si="3" ref="H12:H21">F12+G12</f>
        <v>118.25</v>
      </c>
      <c r="I12" s="19">
        <f>H12*C$5/100</f>
        <v>23.177000000000003</v>
      </c>
      <c r="J12" s="19">
        <f>I12+H12</f>
        <v>141.427</v>
      </c>
      <c r="K12" s="20">
        <f aca="true" t="shared" si="4" ref="K12:K21">I12-D12</f>
        <v>5.537000000000003</v>
      </c>
      <c r="L12" s="21">
        <f t="shared" si="0"/>
        <v>100</v>
      </c>
      <c r="M12" s="21">
        <f>L12*E$7/100</f>
        <v>13</v>
      </c>
      <c r="N12" s="21">
        <f aca="true" t="shared" si="5" ref="N12:N21">M12+L12</f>
        <v>113</v>
      </c>
      <c r="O12" s="22">
        <f>N12*E$6/100</f>
        <v>37.29</v>
      </c>
      <c r="P12" s="22">
        <f>(O12+N12)*E$5/100</f>
        <v>29.456840000000003</v>
      </c>
      <c r="Q12" s="22">
        <f aca="true" t="shared" si="6" ref="Q12:Q21">P12+O12+N12</f>
        <v>179.74684000000002</v>
      </c>
      <c r="R12" s="23">
        <f>P12-D12</f>
        <v>11.816840000000003</v>
      </c>
    </row>
    <row r="13" spans="2:18" ht="20.25" customHeight="1">
      <c r="B13" s="15">
        <v>20</v>
      </c>
      <c r="C13" s="16">
        <f t="shared" si="1"/>
        <v>80</v>
      </c>
      <c r="D13" s="17">
        <f>C13*C$5/100</f>
        <v>15.68</v>
      </c>
      <c r="E13" s="18">
        <f>B13*C$4/100</f>
        <v>15</v>
      </c>
      <c r="F13" s="19">
        <f t="shared" si="2"/>
        <v>115</v>
      </c>
      <c r="G13" s="19">
        <f>F13*C$7/100</f>
        <v>11.5</v>
      </c>
      <c r="H13" s="19">
        <f t="shared" si="3"/>
        <v>126.5</v>
      </c>
      <c r="I13" s="19">
        <f>H13*C$5/100</f>
        <v>24.794</v>
      </c>
      <c r="J13" s="19">
        <f>I13+H13</f>
        <v>151.294</v>
      </c>
      <c r="K13" s="20">
        <f t="shared" si="4"/>
        <v>9.114</v>
      </c>
      <c r="L13" s="21">
        <f t="shared" si="0"/>
        <v>100</v>
      </c>
      <c r="M13" s="21">
        <f>L13*E$7/100</f>
        <v>13</v>
      </c>
      <c r="N13" s="21">
        <f t="shared" si="5"/>
        <v>113</v>
      </c>
      <c r="O13" s="22">
        <f>N13*E$6/100</f>
        <v>37.29</v>
      </c>
      <c r="P13" s="22">
        <f>(O13+N13)*E$5/100</f>
        <v>29.456840000000003</v>
      </c>
      <c r="Q13" s="22">
        <f t="shared" si="6"/>
        <v>179.74684000000002</v>
      </c>
      <c r="R13" s="23">
        <f>P13-D13</f>
        <v>13.776840000000004</v>
      </c>
    </row>
    <row r="14" spans="2:18" ht="20.25" customHeight="1">
      <c r="B14" s="15">
        <v>30</v>
      </c>
      <c r="C14" s="16">
        <f t="shared" si="1"/>
        <v>70</v>
      </c>
      <c r="D14" s="17">
        <f>C14*C$5/100</f>
        <v>13.72</v>
      </c>
      <c r="E14" s="18">
        <f>B14*C$4/100</f>
        <v>22.5</v>
      </c>
      <c r="F14" s="19">
        <f t="shared" si="2"/>
        <v>122.5</v>
      </c>
      <c r="G14" s="19">
        <f>F14*C$7/100</f>
        <v>12.25</v>
      </c>
      <c r="H14" s="19">
        <f t="shared" si="3"/>
        <v>134.75</v>
      </c>
      <c r="I14" s="19">
        <f>H14*C$5/100</f>
        <v>26.411000000000005</v>
      </c>
      <c r="J14" s="19">
        <f>I14+H14</f>
        <v>161.161</v>
      </c>
      <c r="K14" s="20">
        <f t="shared" si="4"/>
        <v>12.691000000000004</v>
      </c>
      <c r="L14" s="21">
        <f t="shared" si="0"/>
        <v>100</v>
      </c>
      <c r="M14" s="21">
        <f>L14*E$7/100</f>
        <v>13</v>
      </c>
      <c r="N14" s="21">
        <f t="shared" si="5"/>
        <v>113</v>
      </c>
      <c r="O14" s="22">
        <f>N14*E$6/100</f>
        <v>37.29</v>
      </c>
      <c r="P14" s="22">
        <f>(O14+N14)*E$5/100</f>
        <v>29.456840000000003</v>
      </c>
      <c r="Q14" s="22">
        <f t="shared" si="6"/>
        <v>179.74684000000002</v>
      </c>
      <c r="R14" s="23">
        <f>P14-D14</f>
        <v>15.736840000000003</v>
      </c>
    </row>
    <row r="15" spans="2:18" ht="20.25" customHeight="1">
      <c r="B15" s="15">
        <v>40</v>
      </c>
      <c r="C15" s="16">
        <f t="shared" si="1"/>
        <v>60</v>
      </c>
      <c r="D15" s="17">
        <f>C15*C$5/100</f>
        <v>11.76</v>
      </c>
      <c r="E15" s="18">
        <f>B15*C$4/100</f>
        <v>30</v>
      </c>
      <c r="F15" s="19">
        <f t="shared" si="2"/>
        <v>130</v>
      </c>
      <c r="G15" s="19">
        <f>F15*C$7/100</f>
        <v>13</v>
      </c>
      <c r="H15" s="19">
        <f t="shared" si="3"/>
        <v>143</v>
      </c>
      <c r="I15" s="19">
        <f>H15*C$5/100</f>
        <v>28.028000000000002</v>
      </c>
      <c r="J15" s="19">
        <f>I15+H15</f>
        <v>171.028</v>
      </c>
      <c r="K15" s="20">
        <f t="shared" si="4"/>
        <v>16.268</v>
      </c>
      <c r="L15" s="21">
        <f t="shared" si="0"/>
        <v>100</v>
      </c>
      <c r="M15" s="21">
        <f>L15*E$7/100</f>
        <v>13</v>
      </c>
      <c r="N15" s="21">
        <f t="shared" si="5"/>
        <v>113</v>
      </c>
      <c r="O15" s="22">
        <f>N15*E$6/100</f>
        <v>37.29</v>
      </c>
      <c r="P15" s="22">
        <f>(O15+N15)*E$5/100</f>
        <v>29.456840000000003</v>
      </c>
      <c r="Q15" s="22">
        <f t="shared" si="6"/>
        <v>179.74684000000002</v>
      </c>
      <c r="R15" s="23">
        <f>P15-D15</f>
        <v>17.69684</v>
      </c>
    </row>
    <row r="16" spans="2:18" ht="20.25" customHeight="1">
      <c r="B16" s="15">
        <v>50</v>
      </c>
      <c r="C16" s="16">
        <f t="shared" si="1"/>
        <v>50</v>
      </c>
      <c r="D16" s="17">
        <f>C16*C$5/100</f>
        <v>9.8</v>
      </c>
      <c r="E16" s="18">
        <f>B16*C$4/100</f>
        <v>37.5</v>
      </c>
      <c r="F16" s="19">
        <f t="shared" si="2"/>
        <v>137.5</v>
      </c>
      <c r="G16" s="19">
        <f>F16*C$7/100</f>
        <v>13.75</v>
      </c>
      <c r="H16" s="19">
        <f t="shared" si="3"/>
        <v>151.25</v>
      </c>
      <c r="I16" s="19">
        <f>H16*C$5/100</f>
        <v>29.645</v>
      </c>
      <c r="J16" s="19">
        <f>I16+H16</f>
        <v>180.895</v>
      </c>
      <c r="K16" s="20">
        <f t="shared" si="4"/>
        <v>19.845</v>
      </c>
      <c r="L16" s="21">
        <f t="shared" si="0"/>
        <v>100</v>
      </c>
      <c r="M16" s="21">
        <f>L16*E$7/100</f>
        <v>13</v>
      </c>
      <c r="N16" s="21">
        <f t="shared" si="5"/>
        <v>113</v>
      </c>
      <c r="O16" s="22">
        <f>N16*E$6/100</f>
        <v>37.29</v>
      </c>
      <c r="P16" s="22">
        <f>(O16+N16)*E$5/100</f>
        <v>29.456840000000003</v>
      </c>
      <c r="Q16" s="22">
        <f t="shared" si="6"/>
        <v>179.74684000000002</v>
      </c>
      <c r="R16" s="23">
        <f>P16-D16</f>
        <v>19.656840000000003</v>
      </c>
    </row>
    <row r="17" spans="2:18" ht="20.25" customHeight="1">
      <c r="B17" s="15">
        <v>60</v>
      </c>
      <c r="C17" s="16">
        <f t="shared" si="1"/>
        <v>40</v>
      </c>
      <c r="D17" s="17">
        <f>C17*C$5/100</f>
        <v>7.84</v>
      </c>
      <c r="E17" s="18">
        <f>B17*C$4/100</f>
        <v>45</v>
      </c>
      <c r="F17" s="19">
        <f t="shared" si="2"/>
        <v>145</v>
      </c>
      <c r="G17" s="19">
        <f>F17*C$7/100</f>
        <v>14.5</v>
      </c>
      <c r="H17" s="19">
        <f t="shared" si="3"/>
        <v>159.5</v>
      </c>
      <c r="I17" s="19">
        <f>H17*C$5/100</f>
        <v>31.262000000000004</v>
      </c>
      <c r="J17" s="19">
        <f>I17+H17</f>
        <v>190.762</v>
      </c>
      <c r="K17" s="20">
        <f t="shared" si="4"/>
        <v>23.422000000000004</v>
      </c>
      <c r="L17" s="21">
        <f t="shared" si="0"/>
        <v>100</v>
      </c>
      <c r="M17" s="21">
        <f>L17*E$7/100</f>
        <v>13</v>
      </c>
      <c r="N17" s="21">
        <f t="shared" si="5"/>
        <v>113</v>
      </c>
      <c r="O17" s="22">
        <f>N17*E$6/100</f>
        <v>37.29</v>
      </c>
      <c r="P17" s="22">
        <f>(O17+N17)*E$5/100</f>
        <v>29.456840000000003</v>
      </c>
      <c r="Q17" s="22">
        <f t="shared" si="6"/>
        <v>179.74684000000002</v>
      </c>
      <c r="R17" s="23">
        <f>P17-D17</f>
        <v>21.616840000000003</v>
      </c>
    </row>
    <row r="18" spans="2:18" ht="20.25" customHeight="1">
      <c r="B18" s="15">
        <v>70</v>
      </c>
      <c r="C18" s="16">
        <f t="shared" si="1"/>
        <v>30</v>
      </c>
      <c r="D18" s="17">
        <f>C18*C$5/100</f>
        <v>5.88</v>
      </c>
      <c r="E18" s="18">
        <f>B18*C$4/100</f>
        <v>52.5</v>
      </c>
      <c r="F18" s="19">
        <f t="shared" si="2"/>
        <v>152.5</v>
      </c>
      <c r="G18" s="19">
        <f>F18*C$7/100</f>
        <v>15.25</v>
      </c>
      <c r="H18" s="19">
        <f t="shared" si="3"/>
        <v>167.75</v>
      </c>
      <c r="I18" s="19">
        <f>H18*C$5/100</f>
        <v>32.879</v>
      </c>
      <c r="J18" s="19">
        <f>I18+H18</f>
        <v>200.629</v>
      </c>
      <c r="K18" s="20">
        <f t="shared" si="4"/>
        <v>26.999</v>
      </c>
      <c r="L18" s="21">
        <f t="shared" si="0"/>
        <v>100</v>
      </c>
      <c r="M18" s="21">
        <f>L18*E$7/100</f>
        <v>13</v>
      </c>
      <c r="N18" s="21">
        <f t="shared" si="5"/>
        <v>113</v>
      </c>
      <c r="O18" s="22">
        <f>N18*E$6/100</f>
        <v>37.29</v>
      </c>
      <c r="P18" s="22">
        <f>(O18+N18)*E$5/100</f>
        <v>29.456840000000003</v>
      </c>
      <c r="Q18" s="22">
        <f t="shared" si="6"/>
        <v>179.74684000000002</v>
      </c>
      <c r="R18" s="23">
        <f>P18-D18</f>
        <v>23.576840000000004</v>
      </c>
    </row>
    <row r="19" spans="2:18" ht="20.25" customHeight="1">
      <c r="B19" s="15">
        <v>80</v>
      </c>
      <c r="C19" s="16">
        <f t="shared" si="1"/>
        <v>20</v>
      </c>
      <c r="D19" s="17">
        <f>C19*C$5/100</f>
        <v>3.92</v>
      </c>
      <c r="E19" s="18">
        <f>B19*C$4/100</f>
        <v>60</v>
      </c>
      <c r="F19" s="19">
        <f t="shared" si="2"/>
        <v>160</v>
      </c>
      <c r="G19" s="19">
        <f>F19*C$7/100</f>
        <v>16</v>
      </c>
      <c r="H19" s="19">
        <f t="shared" si="3"/>
        <v>176</v>
      </c>
      <c r="I19" s="19">
        <f>H19*C$5/100</f>
        <v>34.496</v>
      </c>
      <c r="J19" s="19">
        <f>I19+H19</f>
        <v>210.496</v>
      </c>
      <c r="K19" s="20">
        <f t="shared" si="4"/>
        <v>30.576</v>
      </c>
      <c r="L19" s="21">
        <f t="shared" si="0"/>
        <v>100</v>
      </c>
      <c r="M19" s="21">
        <f>L19*E$7/100</f>
        <v>13</v>
      </c>
      <c r="N19" s="21">
        <f t="shared" si="5"/>
        <v>113</v>
      </c>
      <c r="O19" s="22">
        <f>N19*E$6/100</f>
        <v>37.29</v>
      </c>
      <c r="P19" s="22">
        <f>(O19+N19)*E$5/100</f>
        <v>29.456840000000003</v>
      </c>
      <c r="Q19" s="22">
        <f t="shared" si="6"/>
        <v>179.74684000000002</v>
      </c>
      <c r="R19" s="23">
        <f>P19-D19</f>
        <v>25.536840000000005</v>
      </c>
    </row>
    <row r="20" spans="2:18" s="10" customFormat="1" ht="20.25" customHeight="1">
      <c r="B20" s="15">
        <v>90</v>
      </c>
      <c r="C20" s="16">
        <f t="shared" si="1"/>
        <v>10</v>
      </c>
      <c r="D20" s="24">
        <f>C20*C$5/100</f>
        <v>1.96</v>
      </c>
      <c r="E20" s="25">
        <f>B20*C$4/100</f>
        <v>67.5</v>
      </c>
      <c r="F20" s="26">
        <f t="shared" si="2"/>
        <v>167.5</v>
      </c>
      <c r="G20" s="26">
        <f>F20*C$7/100</f>
        <v>16.75</v>
      </c>
      <c r="H20" s="26">
        <f t="shared" si="3"/>
        <v>184.25</v>
      </c>
      <c r="I20" s="26">
        <f>H20*C$5/100</f>
        <v>36.113</v>
      </c>
      <c r="J20" s="26">
        <f>I20+H20</f>
        <v>220.363</v>
      </c>
      <c r="K20" s="27">
        <f t="shared" si="4"/>
        <v>34.153</v>
      </c>
      <c r="L20" s="22">
        <f>B20+C20</f>
        <v>100</v>
      </c>
      <c r="M20" s="22">
        <f>L20*E$7/100</f>
        <v>13</v>
      </c>
      <c r="N20" s="22">
        <f t="shared" si="5"/>
        <v>113</v>
      </c>
      <c r="O20" s="22">
        <f>N20*E$6/100</f>
        <v>37.29</v>
      </c>
      <c r="P20" s="22">
        <f>(O20+N20)*E$5/100</f>
        <v>29.456840000000003</v>
      </c>
      <c r="Q20" s="22">
        <f t="shared" si="6"/>
        <v>179.74684000000002</v>
      </c>
      <c r="R20" s="23">
        <f>P20-D20</f>
        <v>27.496840000000002</v>
      </c>
    </row>
    <row r="21" spans="2:18" ht="20.25" customHeight="1" thickBot="1">
      <c r="B21" s="28">
        <v>100</v>
      </c>
      <c r="C21" s="29">
        <f t="shared" si="1"/>
        <v>0</v>
      </c>
      <c r="D21" s="30">
        <f>C21*C$5/100</f>
        <v>0</v>
      </c>
      <c r="E21" s="18">
        <f>B21*C$4/100</f>
        <v>75</v>
      </c>
      <c r="F21" s="19">
        <f t="shared" si="2"/>
        <v>175</v>
      </c>
      <c r="G21" s="19">
        <f>F21*C$7/100</f>
        <v>17.5</v>
      </c>
      <c r="H21" s="19">
        <f t="shared" si="3"/>
        <v>192.5</v>
      </c>
      <c r="I21" s="19">
        <f>H21*C$5/100</f>
        <v>37.730000000000004</v>
      </c>
      <c r="J21" s="19">
        <f>I21+H21</f>
        <v>230.23000000000002</v>
      </c>
      <c r="K21" s="20">
        <f t="shared" si="4"/>
        <v>37.730000000000004</v>
      </c>
      <c r="L21" s="21">
        <f>B21+C21</f>
        <v>100</v>
      </c>
      <c r="M21" s="21">
        <f>L21*E$7/100</f>
        <v>13</v>
      </c>
      <c r="N21" s="21">
        <f t="shared" si="5"/>
        <v>113</v>
      </c>
      <c r="O21" s="22">
        <f>N21*E$6/100</f>
        <v>37.29</v>
      </c>
      <c r="P21" s="22">
        <f>(O21+N21)*E$5/100</f>
        <v>29.456840000000003</v>
      </c>
      <c r="Q21" s="22">
        <f t="shared" si="6"/>
        <v>179.74684000000002</v>
      </c>
      <c r="R21" s="23">
        <f>P21-D21</f>
        <v>29.456840000000003</v>
      </c>
    </row>
    <row r="22" spans="2:18" ht="20.25" customHeight="1" thickBot="1">
      <c r="B22" s="31" t="s">
        <v>22</v>
      </c>
      <c r="C22" s="32"/>
      <c r="D22" s="33"/>
      <c r="E22" s="34">
        <f>SUM(E11:E21)</f>
        <v>412.5</v>
      </c>
      <c r="F22" s="35">
        <f>SUM(F11:F21)</f>
        <v>1512.5</v>
      </c>
      <c r="G22" s="35">
        <f>SUM(G11:G21)</f>
        <v>151.25</v>
      </c>
      <c r="H22" s="35">
        <f>SUM(H11:H21)</f>
        <v>1663.75</v>
      </c>
      <c r="I22" s="35">
        <f>SUM(I11:I21)</f>
        <v>326.095</v>
      </c>
      <c r="J22" s="35">
        <f>SUM(J11:J21)</f>
        <v>1989.845</v>
      </c>
      <c r="K22" s="36">
        <f>SUM(K11:K21)</f>
        <v>218.29500000000002</v>
      </c>
      <c r="L22" s="35">
        <f>SUM(L11:L21)</f>
        <v>1100</v>
      </c>
      <c r="M22" s="35">
        <f>SUM(M11:M21)</f>
        <v>143</v>
      </c>
      <c r="N22" s="35">
        <f>SUM(N11:N21)</f>
        <v>1243</v>
      </c>
      <c r="O22" s="35">
        <f>SUM(O11:O21)</f>
        <v>410.19000000000005</v>
      </c>
      <c r="P22" s="35">
        <f>SUM(P11:P21)</f>
        <v>324.02524000000005</v>
      </c>
      <c r="Q22" s="35">
        <f>SUM(Q11:Q21)</f>
        <v>1977.2152400000002</v>
      </c>
      <c r="R22" s="36">
        <f>SUM(R11:R21)</f>
        <v>216.22524000000004</v>
      </c>
    </row>
  </sheetData>
  <mergeCells count="2">
    <mergeCell ref="G2:R8"/>
    <mergeCell ref="B22:D22"/>
  </mergeCells>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ADAI13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DEVELOPPEMENT</dc:creator>
  <cp:keywords/>
  <dc:description/>
  <cp:lastModifiedBy>DEVELOPPEMENT</cp:lastModifiedBy>
  <dcterms:created xsi:type="dcterms:W3CDTF">2010-03-05T19:28:49Z</dcterms:created>
  <dcterms:modified xsi:type="dcterms:W3CDTF">2010-03-05T23:43:39Z</dcterms:modified>
  <cp:category/>
  <cp:version/>
  <cp:contentType/>
  <cp:contentStatus/>
</cp:coreProperties>
</file>